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\\servidor\projetos\CARGI Es FeGrao\Documentos em Elaboração\Terraplenagem\02 ESTUDOS DEFINITIVOS\Bruckner\Z_MEMORIAS\FINALIZADOS\"/>
    </mc:Choice>
  </mc:AlternateContent>
  <bookViews>
    <workbookView xWindow="0" yWindow="0" windowWidth="28800" windowHeight="11835"/>
  </bookViews>
  <sheets>
    <sheet name="Plan1" sheetId="1" r:id="rId1"/>
    <sheet name="Plan2" sheetId="2" r:id="rId2"/>
  </sheets>
  <definedNames>
    <definedName name="_xlnm._FilterDatabase" localSheetId="0" hidden="1">Plan1!$V$1:$V$28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  <c r="A27" i="1"/>
  <c r="B27" i="1"/>
  <c r="C27" i="1"/>
  <c r="D27" i="1"/>
  <c r="E27" i="1"/>
  <c r="F27" i="1"/>
  <c r="G27" i="1"/>
  <c r="A28" i="1"/>
  <c r="B28" i="1"/>
  <c r="C28" i="1"/>
  <c r="D28" i="1"/>
  <c r="E28" i="1"/>
  <c r="F28" i="1"/>
  <c r="G28" i="1"/>
  <c r="G5" i="1"/>
  <c r="F5" i="1"/>
  <c r="E5" i="1"/>
  <c r="D5" i="1"/>
  <c r="C5" i="1"/>
  <c r="B5" i="1"/>
  <c r="A5" i="1"/>
  <c r="N6" i="1"/>
  <c r="O6" i="1"/>
  <c r="P6" i="1"/>
  <c r="Q6" i="1"/>
  <c r="R6" i="1"/>
  <c r="S6" i="1"/>
  <c r="T6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20" i="1"/>
  <c r="O20" i="1"/>
  <c r="P20" i="1"/>
  <c r="Q20" i="1"/>
  <c r="R20" i="1"/>
  <c r="S20" i="1"/>
  <c r="T20" i="1"/>
  <c r="N21" i="1"/>
  <c r="O21" i="1"/>
  <c r="P21" i="1"/>
  <c r="Q21" i="1"/>
  <c r="R21" i="1"/>
  <c r="S21" i="1"/>
  <c r="T21" i="1"/>
  <c r="N22" i="1"/>
  <c r="O22" i="1"/>
  <c r="P22" i="1"/>
  <c r="Q22" i="1"/>
  <c r="R22" i="1"/>
  <c r="S22" i="1"/>
  <c r="T22" i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T5" i="1"/>
  <c r="S5" i="1"/>
  <c r="R5" i="1"/>
  <c r="Q5" i="1"/>
  <c r="P5" i="1"/>
  <c r="O5" i="1"/>
  <c r="N5" i="1"/>
</calcChain>
</file>

<file path=xl/sharedStrings.xml><?xml version="1.0" encoding="utf-8"?>
<sst xmlns="http://schemas.openxmlformats.org/spreadsheetml/2006/main" count="209" uniqueCount="74">
  <si>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</si>
  <si>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</si>
  <si>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</si>
  <si>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</si>
  <si>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</si>
  <si>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</si>
  <si>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</si>
  <si>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</si>
  <si>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</si>
  <si>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</si>
  <si>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</si>
  <si>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</si>
  <si>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</si>
  <si>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</si>
  <si>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</si>
  <si>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</si>
  <si>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</si>
  <si>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</si>
  <si>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</si>
  <si>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</si>
  <si>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</si>
  <si>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</si>
  <si>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</si>
  <si>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</si>
  <si>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</si>
  <si>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</si>
  <si>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</si>
  <si>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</si>
  <si>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</si>
  <si>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</si>
  <si>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</si>
  <si>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</si>
  <si>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</si>
  <si>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</si>
  <si>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</si>
  <si>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</si>
  <si>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</si>
  <si>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</si>
  <si>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</si>
  <si>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</si>
  <si>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</si>
  <si>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</si>
  <si>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</si>
  <si>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</si>
  <si>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</si>
  <si>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</si>
  <si>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</si>
  <si>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</si>
  <si>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</si>
  <si>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</si>
  <si>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</si>
  <si>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</si>
  <si>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</si>
  <si>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</si>
  <si>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</si>
  <si>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</si>
  <si>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</si>
  <si>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</si>
  <si>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</si>
  <si>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</si>
  <si>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</si>
  <si>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</si>
  <si>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</si>
  <si>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</si>
  <si>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</si>
  <si>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TRECHO 8 DE TERRAPLENAGEM</t>
  </si>
  <si>
    <t>km 357+510 AO km 382+502</t>
  </si>
  <si>
    <t>EP - Envelopamento de aterro</t>
  </si>
  <si>
    <t>BF - Depositado na lateral do aterro</t>
  </si>
  <si>
    <t>LOCAL</t>
  </si>
  <si>
    <t>Comp. Lateral</t>
  </si>
  <si>
    <t>EP - Alagarmento de corte</t>
  </si>
  <si>
    <t>Comp. Longitudinal</t>
  </si>
  <si>
    <t>Comp. Longitudinal - Núcleo do aterro em rocha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</si>
</sst>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2" fontId="1" fillId="0" borderId="14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49" fontId="1" fillId="0" borderId="12" xfId="0" applyNumberFormat="1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3" fillId="0" borderId="11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</cellXfs>
  <cellStyles count="1">
    <cellStyle name="Normal" xfId="0" builtinId="0"/>
  </cellStyles>
  <dxfs count="8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W28"/>
  <sheetViews>
    <sheetView showGridLines="0" tabSelected="1" zoomScaleNormal="100" workbookViewId="0">
      <selection activeCell="Y49" sqref="Y49"/>
    </sheetView>
  </sheetViews>
  <sheetFormatPr defaultRowHeight="15" x14ac:dyDescent="0.25"/>
  <cols>
    <col min="1" max="1" width="4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28515625" style="23" bestFit="1" customWidth="1"/>
    <col min="9" max="9" width="8.7109375" style="23" bestFit="1" customWidth="1"/>
    <col min="10" max="10" width="6.42578125" style="23" bestFit="1" customWidth="1"/>
    <col min="11" max="11" width="8.7109375" style="23" bestFit="1" customWidth="1"/>
    <col min="12" max="12" width="5.42578125" style="23" bestFit="1" customWidth="1"/>
    <col min="13" max="13" width="6.5703125" style="23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9" customWidth="1"/>
    <col min="23" max="23" width="3" bestFit="1" customWidth="1"/>
  </cols>
  <sheetData>
    <row r="1" spans="1:23" ht="23.25" customHeight="1" x14ac:dyDescent="0.25">
      <c r="A1" s="25" t="s">
        <v>65</v>
      </c>
      <c r="B1" s="25"/>
      <c r="C1" s="25"/>
      <c r="D1" s="25"/>
      <c r="E1" s="25"/>
      <c r="F1" s="25"/>
      <c r="G1" s="25"/>
      <c r="H1" s="25"/>
      <c r="I1" s="25"/>
      <c r="J1" s="26" t="s">
        <v>66</v>
      </c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</row>
    <row r="2" spans="1:23" hidden="1" x14ac:dyDescent="0.25">
      <c r="A2" s="37" t="s">
        <v>61</v>
      </c>
      <c r="B2" s="32"/>
      <c r="C2" s="32"/>
      <c r="D2" s="32"/>
      <c r="E2" s="32"/>
      <c r="F2" s="32"/>
      <c r="G2" s="33"/>
      <c r="H2" s="24" t="s">
        <v>0</v>
      </c>
      <c r="I2" s="30" t="s">
        <v>1</v>
      </c>
      <c r="J2" s="30"/>
      <c r="K2" s="30"/>
      <c r="L2" s="24" t="s">
        <v>14</v>
      </c>
      <c r="M2" s="24" t="s">
        <v>2</v>
      </c>
      <c r="N2" s="31" t="s">
        <v>3</v>
      </c>
      <c r="O2" s="32"/>
      <c r="P2" s="32"/>
      <c r="Q2" s="32"/>
      <c r="R2" s="32"/>
      <c r="S2" s="32"/>
      <c r="T2" s="33"/>
      <c r="U2" s="29" t="s">
        <v>69</v>
      </c>
      <c r="V2" s="27" t="s">
        <v>4</v>
      </c>
    </row>
    <row r="3" spans="1:23" hidden="1" x14ac:dyDescent="0.25">
      <c r="A3" s="38"/>
      <c r="B3" s="35"/>
      <c r="C3" s="35"/>
      <c r="D3" s="35"/>
      <c r="E3" s="35"/>
      <c r="F3" s="35"/>
      <c r="G3" s="36"/>
      <c r="H3" s="14" t="s">
        <v>5</v>
      </c>
      <c r="I3" s="15" t="s">
        <v>6</v>
      </c>
      <c r="J3" s="14" t="s">
        <v>7</v>
      </c>
      <c r="K3" s="14" t="s">
        <v>8</v>
      </c>
      <c r="L3" s="14" t="s">
        <v>9</v>
      </c>
      <c r="M3" s="14" t="s">
        <v>5</v>
      </c>
      <c r="N3" s="34"/>
      <c r="O3" s="35"/>
      <c r="P3" s="35"/>
      <c r="Q3" s="35"/>
      <c r="R3" s="35"/>
      <c r="S3" s="35"/>
      <c r="T3" s="36"/>
      <c r="U3" s="30"/>
      <c r="V3" s="28"/>
    </row>
    <row r="4" spans="1:23" ht="15.75" hidden="1" x14ac:dyDescent="0.25">
      <c r="A4" s="12"/>
      <c r="B4" s="7"/>
      <c r="C4" s="13"/>
      <c r="D4" s="9"/>
      <c r="E4" s="10"/>
      <c r="F4" s="7"/>
      <c r="G4" s="13"/>
      <c r="H4" s="21"/>
      <c r="I4" s="3">
        <v>2779</v>
      </c>
      <c r="J4" s="4"/>
      <c r="K4" s="4"/>
      <c r="L4" s="5">
        <v>0.05</v>
      </c>
      <c r="M4" s="22"/>
      <c r="N4" s="6"/>
      <c r="O4" s="7"/>
      <c r="P4" s="8"/>
      <c r="Q4" s="9"/>
      <c r="R4" s="10"/>
      <c r="S4" s="7"/>
      <c r="T4" s="8"/>
      <c r="U4" s="1"/>
      <c r="V4" s="11" t="s">
        <v>70</v>
      </c>
    </row>
    <row r="5" spans="1:23" hidden="1" x14ac:dyDescent="0.25">
      <c r="A5" s="6">
        <f>VLOOKUP($H5,Plan2!$A$4:$H$30,2,FALSE)</f>
        <v>358</v>
      </c>
      <c r="B5" s="7" t="str">
        <f>VLOOKUP($H5,Plan2!$A$4:$H$30,3,FALSE)</f>
        <v>+</v>
      </c>
      <c r="C5" s="13">
        <f>VLOOKUP($H5,Plan2!$A$4:$H$30,4,FALSE)</f>
        <v>760</v>
      </c>
      <c r="D5" s="9" t="str">
        <f>VLOOKUP($H5,Plan2!$A$4:$H$30,5,FALSE)</f>
        <v>A</v>
      </c>
      <c r="E5" s="10">
        <f>VLOOKUP($H5,Plan2!$A$4:$H$30,6,FALSE)</f>
        <v>361</v>
      </c>
      <c r="F5" s="7" t="str">
        <f>VLOOKUP($H5,Plan2!$A$4:$H$30,7,FALSE)</f>
        <v>+</v>
      </c>
      <c r="G5" s="13">
        <f>VLOOKUP($H5,Plan2!$A$4:$H$30,8,FALSE)</f>
        <v>910</v>
      </c>
      <c r="H5" s="21" t="s">
        <v>12</v>
      </c>
      <c r="I5" s="3">
        <v>204725</v>
      </c>
      <c r="J5" s="4"/>
      <c r="K5" s="4"/>
      <c r="L5" s="5">
        <v>2.4</v>
      </c>
      <c r="M5" s="22" t="s">
        <v>13</v>
      </c>
      <c r="N5" s="6">
        <f>VLOOKUP($M5,Plan2!$L$4:$S$30,2,FALSE)</f>
        <v>357</v>
      </c>
      <c r="O5" s="7" t="str">
        <f>VLOOKUP($M5,Plan2!$L$4:$S$30,3,FALSE)</f>
        <v>+</v>
      </c>
      <c r="P5" s="8">
        <f>VLOOKUP($M5,Plan2!$L$4:$S$30,4,FALSE)</f>
        <v>560</v>
      </c>
      <c r="Q5" s="9" t="str">
        <f>VLOOKUP($M5,Plan2!$L$4:$S$30,5,FALSE)</f>
        <v>A</v>
      </c>
      <c r="R5" s="10">
        <f>VLOOKUP($M5,Plan2!$L$4:$S$30,6,FALSE)</f>
        <v>358</v>
      </c>
      <c r="S5" s="7" t="str">
        <f>VLOOKUP($M5,Plan2!$L$4:$S$30,7,FALSE)</f>
        <v>+</v>
      </c>
      <c r="T5" s="8">
        <f>VLOOKUP($M5,Plan2!$L$4:$S$30,8,FALSE)</f>
        <v>780</v>
      </c>
      <c r="U5" s="1"/>
      <c r="V5" s="11" t="s">
        <v>71</v>
      </c>
      <c r="W5">
        <v>1</v>
      </c>
    </row>
    <row r="6" spans="1:23" hidden="1" x14ac:dyDescent="0.25">
      <c r="A6" s="6">
        <f>VLOOKUP($H6,Plan2!$A$4:$H$30,2,FALSE)</f>
        <v>358</v>
      </c>
      <c r="B6" s="7" t="str">
        <f>VLOOKUP($H6,Plan2!$A$4:$H$30,3,FALSE)</f>
        <v>+</v>
      </c>
      <c r="C6" s="13">
        <f>VLOOKUP($H6,Plan2!$A$4:$H$30,4,FALSE)</f>
        <v>760</v>
      </c>
      <c r="D6" s="9" t="str">
        <f>VLOOKUP($H6,Plan2!$A$4:$H$30,5,FALSE)</f>
        <v>A</v>
      </c>
      <c r="E6" s="10">
        <f>VLOOKUP($H6,Plan2!$A$4:$H$30,6,FALSE)</f>
        <v>361</v>
      </c>
      <c r="F6" s="7" t="str">
        <f>VLOOKUP($H6,Plan2!$A$4:$H$30,7,FALSE)</f>
        <v>+</v>
      </c>
      <c r="G6" s="13">
        <f>VLOOKUP($H6,Plan2!$A$4:$H$30,8,FALSE)</f>
        <v>910</v>
      </c>
      <c r="H6" s="21" t="s">
        <v>12</v>
      </c>
      <c r="I6" s="3">
        <v>938034</v>
      </c>
      <c r="J6" s="4"/>
      <c r="K6" s="4"/>
      <c r="L6" s="5">
        <v>1.6</v>
      </c>
      <c r="M6" s="22" t="s">
        <v>13</v>
      </c>
      <c r="N6" s="6">
        <f>VLOOKUP($M6,Plan2!$L$4:$S$30,2,FALSE)</f>
        <v>357</v>
      </c>
      <c r="O6" s="7" t="str">
        <f>VLOOKUP($M6,Plan2!$L$4:$S$30,3,FALSE)</f>
        <v>+</v>
      </c>
      <c r="P6" s="8">
        <f>VLOOKUP($M6,Plan2!$L$4:$S$30,4,FALSE)</f>
        <v>560</v>
      </c>
      <c r="Q6" s="9" t="str">
        <f>VLOOKUP($M6,Plan2!$L$4:$S$30,5,FALSE)</f>
        <v>A</v>
      </c>
      <c r="R6" s="10">
        <f>VLOOKUP($M6,Plan2!$L$4:$S$30,6,FALSE)</f>
        <v>358</v>
      </c>
      <c r="S6" s="7" t="str">
        <f>VLOOKUP($M6,Plan2!$L$4:$S$30,7,FALSE)</f>
        <v>+</v>
      </c>
      <c r="T6" s="8">
        <f>VLOOKUP($M6,Plan2!$L$4:$S$30,8,FALSE)</f>
        <v>780</v>
      </c>
      <c r="U6" s="1"/>
      <c r="V6" s="11" t="s">
        <v>72</v>
      </c>
      <c r="W6">
        <v>2</v>
      </c>
    </row>
    <row r="7" spans="1:23" hidden="1" x14ac:dyDescent="0.25">
      <c r="A7" s="6">
        <f>VLOOKUP($H7,Plan2!$A$4:$H$30,2,FALSE)</f>
        <v>358</v>
      </c>
      <c r="B7" s="7" t="str">
        <f>VLOOKUP($H7,Plan2!$A$4:$H$30,3,FALSE)</f>
        <v>+</v>
      </c>
      <c r="C7" s="13">
        <f>VLOOKUP($H7,Plan2!$A$4:$H$30,4,FALSE)</f>
        <v>760</v>
      </c>
      <c r="D7" s="9" t="str">
        <f>VLOOKUP($H7,Plan2!$A$4:$H$30,5,FALSE)</f>
        <v>A</v>
      </c>
      <c r="E7" s="10">
        <f>VLOOKUP($H7,Plan2!$A$4:$H$30,6,FALSE)</f>
        <v>361</v>
      </c>
      <c r="F7" s="7" t="str">
        <f>VLOOKUP($H7,Plan2!$A$4:$H$30,7,FALSE)</f>
        <v>+</v>
      </c>
      <c r="G7" s="13">
        <f>VLOOKUP($H7,Plan2!$A$4:$H$30,8,FALSE)</f>
        <v>910</v>
      </c>
      <c r="H7" s="21" t="s">
        <v>12</v>
      </c>
      <c r="I7" s="3">
        <v>638792</v>
      </c>
      <c r="J7" s="4"/>
      <c r="K7" s="4"/>
      <c r="L7" s="5">
        <v>2.1</v>
      </c>
      <c r="M7" s="22" t="s">
        <v>15</v>
      </c>
      <c r="N7" s="6">
        <f>VLOOKUP($M7,Plan2!$L$4:$S$30,2,FALSE)</f>
        <v>361</v>
      </c>
      <c r="O7" s="7" t="str">
        <f>VLOOKUP($M7,Plan2!$L$4:$S$30,3,FALSE)</f>
        <v>+</v>
      </c>
      <c r="P7" s="8">
        <f>VLOOKUP($M7,Plan2!$L$4:$S$30,4,FALSE)</f>
        <v>900</v>
      </c>
      <c r="Q7" s="9" t="str">
        <f>VLOOKUP($M7,Plan2!$L$4:$S$30,5,FALSE)</f>
        <v>A</v>
      </c>
      <c r="R7" s="10">
        <f>VLOOKUP($M7,Plan2!$L$4:$S$30,6,FALSE)</f>
        <v>365</v>
      </c>
      <c r="S7" s="7" t="str">
        <f>VLOOKUP($M7,Plan2!$L$4:$S$30,7,FALSE)</f>
        <v>+</v>
      </c>
      <c r="T7" s="8">
        <f>VLOOKUP($M7,Plan2!$L$4:$S$30,8,FALSE)</f>
        <v>300</v>
      </c>
      <c r="U7" s="1"/>
      <c r="V7" s="11" t="s">
        <v>72</v>
      </c>
      <c r="W7">
        <v>3</v>
      </c>
    </row>
    <row r="8" spans="1:23" hidden="1" x14ac:dyDescent="0.25">
      <c r="A8" s="6">
        <f>VLOOKUP($H8,Plan2!$A$4:$H$30,2,FALSE)</f>
        <v>365</v>
      </c>
      <c r="B8" s="7" t="str">
        <f>VLOOKUP($H8,Plan2!$A$4:$H$30,3,FALSE)</f>
        <v>+</v>
      </c>
      <c r="C8" s="13">
        <f>VLOOKUP($H8,Plan2!$A$4:$H$30,4,FALSE)</f>
        <v>260</v>
      </c>
      <c r="D8" s="9" t="str">
        <f>VLOOKUP($H8,Plan2!$A$4:$H$30,5,FALSE)</f>
        <v>A</v>
      </c>
      <c r="E8" s="10">
        <f>VLOOKUP($H8,Plan2!$A$4:$H$30,6,FALSE)</f>
        <v>366</v>
      </c>
      <c r="F8" s="7" t="str">
        <f>VLOOKUP($H8,Plan2!$A$4:$H$30,7,FALSE)</f>
        <v>+</v>
      </c>
      <c r="G8" s="13">
        <f>VLOOKUP($H8,Plan2!$A$4:$H$30,8,FALSE)</f>
        <v>800</v>
      </c>
      <c r="H8" s="21" t="s">
        <v>16</v>
      </c>
      <c r="I8" s="3">
        <v>13211</v>
      </c>
      <c r="J8" s="4"/>
      <c r="K8" s="4"/>
      <c r="L8" s="5">
        <v>0.4</v>
      </c>
      <c r="M8" s="22" t="s">
        <v>15</v>
      </c>
      <c r="N8" s="6">
        <f>VLOOKUP($M8,Plan2!$L$4:$S$30,2,FALSE)</f>
        <v>361</v>
      </c>
      <c r="O8" s="7" t="str">
        <f>VLOOKUP($M8,Plan2!$L$4:$S$30,3,FALSE)</f>
        <v>+</v>
      </c>
      <c r="P8" s="8">
        <f>VLOOKUP($M8,Plan2!$L$4:$S$30,4,FALSE)</f>
        <v>900</v>
      </c>
      <c r="Q8" s="9" t="str">
        <f>VLOOKUP($M8,Plan2!$L$4:$S$30,5,FALSE)</f>
        <v>A</v>
      </c>
      <c r="R8" s="10">
        <f>VLOOKUP($M8,Plan2!$L$4:$S$30,6,FALSE)</f>
        <v>365</v>
      </c>
      <c r="S8" s="7" t="str">
        <f>VLOOKUP($M8,Plan2!$L$4:$S$30,7,FALSE)</f>
        <v>+</v>
      </c>
      <c r="T8" s="8">
        <f>VLOOKUP($M8,Plan2!$L$4:$S$30,8,FALSE)</f>
        <v>300</v>
      </c>
      <c r="U8" s="1"/>
      <c r="V8" s="11" t="s">
        <v>72</v>
      </c>
      <c r="W8">
        <v>4</v>
      </c>
    </row>
    <row r="9" spans="1:23" hidden="1" x14ac:dyDescent="0.25">
      <c r="A9" s="6">
        <f>VLOOKUP($H9,Plan2!$A$4:$H$30,2,FALSE)</f>
        <v>365</v>
      </c>
      <c r="B9" s="7" t="str">
        <f>VLOOKUP($H9,Plan2!$A$4:$H$30,3,FALSE)</f>
        <v>+</v>
      </c>
      <c r="C9" s="13">
        <f>VLOOKUP($H9,Plan2!$A$4:$H$30,4,FALSE)</f>
        <v>260</v>
      </c>
      <c r="D9" s="9" t="str">
        <f>VLOOKUP($H9,Plan2!$A$4:$H$30,5,FALSE)</f>
        <v>A</v>
      </c>
      <c r="E9" s="10">
        <f>VLOOKUP($H9,Plan2!$A$4:$H$30,6,FALSE)</f>
        <v>366</v>
      </c>
      <c r="F9" s="7" t="str">
        <f>VLOOKUP($H9,Plan2!$A$4:$H$30,7,FALSE)</f>
        <v>+</v>
      </c>
      <c r="G9" s="13">
        <f>VLOOKUP($H9,Plan2!$A$4:$H$30,8,FALSE)</f>
        <v>800</v>
      </c>
      <c r="H9" s="21" t="s">
        <v>16</v>
      </c>
      <c r="I9" s="3">
        <v>354472</v>
      </c>
      <c r="J9" s="4"/>
      <c r="K9" s="4"/>
      <c r="L9" s="5">
        <v>1.8</v>
      </c>
      <c r="M9" s="22" t="s">
        <v>18</v>
      </c>
      <c r="N9" s="6">
        <f>VLOOKUP($M9,Plan2!$L$4:$S$30,2,FALSE)</f>
        <v>366</v>
      </c>
      <c r="O9" s="7" t="str">
        <f>VLOOKUP($M9,Plan2!$L$4:$S$30,3,FALSE)</f>
        <v>+</v>
      </c>
      <c r="P9" s="8">
        <f>VLOOKUP($M9,Plan2!$L$4:$S$30,4,FALSE)</f>
        <v>774.88</v>
      </c>
      <c r="Q9" s="9" t="str">
        <f>VLOOKUP($M9,Plan2!$L$4:$S$30,5,FALSE)</f>
        <v>A</v>
      </c>
      <c r="R9" s="10">
        <f>VLOOKUP($M9,Plan2!$L$4:$S$30,6,FALSE)</f>
        <v>368</v>
      </c>
      <c r="S9" s="7" t="str">
        <f>VLOOKUP($M9,Plan2!$L$4:$S$30,7,FALSE)</f>
        <v>+</v>
      </c>
      <c r="T9" s="8">
        <f>VLOOKUP($M9,Plan2!$L$4:$S$30,8,FALSE)</f>
        <v>580</v>
      </c>
      <c r="U9" s="1"/>
      <c r="V9" s="11" t="s">
        <v>72</v>
      </c>
      <c r="W9">
        <v>5</v>
      </c>
    </row>
    <row r="10" spans="1:23" hidden="1" x14ac:dyDescent="0.25">
      <c r="A10" s="6">
        <f>VLOOKUP($H10,Plan2!$A$4:$H$30,2,FALSE)</f>
        <v>365</v>
      </c>
      <c r="B10" s="7" t="str">
        <f>VLOOKUP($H10,Plan2!$A$4:$H$30,3,FALSE)</f>
        <v>+</v>
      </c>
      <c r="C10" s="13">
        <f>VLOOKUP($H10,Plan2!$A$4:$H$30,4,FALSE)</f>
        <v>260</v>
      </c>
      <c r="D10" s="9" t="str">
        <f>VLOOKUP($H10,Plan2!$A$4:$H$30,5,FALSE)</f>
        <v>A</v>
      </c>
      <c r="E10" s="10">
        <f>VLOOKUP($H10,Plan2!$A$4:$H$30,6,FALSE)</f>
        <v>366</v>
      </c>
      <c r="F10" s="7" t="str">
        <f>VLOOKUP($H10,Plan2!$A$4:$H$30,7,FALSE)</f>
        <v>+</v>
      </c>
      <c r="G10" s="13">
        <f>VLOOKUP($H10,Plan2!$A$4:$H$30,8,FALSE)</f>
        <v>800</v>
      </c>
      <c r="H10" s="21" t="s">
        <v>16</v>
      </c>
      <c r="I10" s="3">
        <v>16257</v>
      </c>
      <c r="J10" s="4"/>
      <c r="K10" s="4"/>
      <c r="L10" s="5">
        <v>3.4</v>
      </c>
      <c r="M10" s="22" t="s">
        <v>20</v>
      </c>
      <c r="N10" s="6">
        <f>VLOOKUP($M10,Plan2!$L$4:$S$30,2,FALSE)</f>
        <v>368</v>
      </c>
      <c r="O10" s="7" t="str">
        <f>VLOOKUP($M10,Plan2!$L$4:$S$30,3,FALSE)</f>
        <v>+</v>
      </c>
      <c r="P10" s="8">
        <f>VLOOKUP($M10,Plan2!$L$4:$S$30,4,FALSE)</f>
        <v>940</v>
      </c>
      <c r="Q10" s="9" t="str">
        <f>VLOOKUP($M10,Plan2!$L$4:$S$30,5,FALSE)</f>
        <v>A</v>
      </c>
      <c r="R10" s="10">
        <f>VLOOKUP($M10,Plan2!$L$4:$S$30,6,FALSE)</f>
        <v>369</v>
      </c>
      <c r="S10" s="7" t="str">
        <f>VLOOKUP($M10,Plan2!$L$4:$S$30,7,FALSE)</f>
        <v>+</v>
      </c>
      <c r="T10" s="8">
        <f>VLOOKUP($M10,Plan2!$L$4:$S$30,8,FALSE)</f>
        <v>380</v>
      </c>
      <c r="U10" s="1"/>
      <c r="V10" s="11" t="s">
        <v>72</v>
      </c>
      <c r="W10">
        <v>6</v>
      </c>
    </row>
    <row r="11" spans="1:23" hidden="1" x14ac:dyDescent="0.25">
      <c r="A11" s="6">
        <f>VLOOKUP($H11,Plan2!$A$4:$H$30,2,FALSE)</f>
        <v>368</v>
      </c>
      <c r="B11" s="7" t="str">
        <f>VLOOKUP($H11,Plan2!$A$4:$H$30,3,FALSE)</f>
        <v>+</v>
      </c>
      <c r="C11" s="13">
        <f>VLOOKUP($H11,Plan2!$A$4:$H$30,4,FALSE)</f>
        <v>560</v>
      </c>
      <c r="D11" s="9" t="str">
        <f>VLOOKUP($H11,Plan2!$A$4:$H$30,5,FALSE)</f>
        <v>A</v>
      </c>
      <c r="E11" s="10">
        <f>VLOOKUP($H11,Plan2!$A$4:$H$30,6,FALSE)</f>
        <v>368</v>
      </c>
      <c r="F11" s="7" t="str">
        <f>VLOOKUP($H11,Plan2!$A$4:$H$30,7,FALSE)</f>
        <v>+</v>
      </c>
      <c r="G11" s="13">
        <f>VLOOKUP($H11,Plan2!$A$4:$H$30,8,FALSE)</f>
        <v>980</v>
      </c>
      <c r="H11" s="21" t="s">
        <v>19</v>
      </c>
      <c r="I11" s="3">
        <v>4691</v>
      </c>
      <c r="J11" s="4"/>
      <c r="K11" s="4"/>
      <c r="L11" s="5">
        <v>0.3</v>
      </c>
      <c r="M11" s="22" t="s">
        <v>20</v>
      </c>
      <c r="N11" s="6">
        <f>VLOOKUP($M11,Plan2!$L$4:$S$30,2,FALSE)</f>
        <v>368</v>
      </c>
      <c r="O11" s="7" t="str">
        <f>VLOOKUP($M11,Plan2!$L$4:$S$30,3,FALSE)</f>
        <v>+</v>
      </c>
      <c r="P11" s="8">
        <f>VLOOKUP($M11,Plan2!$L$4:$S$30,4,FALSE)</f>
        <v>940</v>
      </c>
      <c r="Q11" s="9" t="str">
        <f>VLOOKUP($M11,Plan2!$L$4:$S$30,5,FALSE)</f>
        <v>A</v>
      </c>
      <c r="R11" s="10">
        <f>VLOOKUP($M11,Plan2!$L$4:$S$30,6,FALSE)</f>
        <v>369</v>
      </c>
      <c r="S11" s="7" t="str">
        <f>VLOOKUP($M11,Plan2!$L$4:$S$30,7,FALSE)</f>
        <v>+</v>
      </c>
      <c r="T11" s="8">
        <f>VLOOKUP($M11,Plan2!$L$4:$S$30,8,FALSE)</f>
        <v>380</v>
      </c>
      <c r="U11" s="1"/>
      <c r="V11" s="11" t="s">
        <v>72</v>
      </c>
      <c r="W11">
        <v>7</v>
      </c>
    </row>
    <row r="12" spans="1:23" hidden="1" x14ac:dyDescent="0.25">
      <c r="A12" s="6">
        <f>VLOOKUP($H12,Plan2!$A$4:$H$30,2,FALSE)</f>
        <v>365</v>
      </c>
      <c r="B12" s="7" t="str">
        <f>VLOOKUP($H12,Plan2!$A$4:$H$30,3,FALSE)</f>
        <v>+</v>
      </c>
      <c r="C12" s="13">
        <f>VLOOKUP($H12,Plan2!$A$4:$H$30,4,FALSE)</f>
        <v>260</v>
      </c>
      <c r="D12" s="9" t="str">
        <f>VLOOKUP($H12,Plan2!$A$4:$H$30,5,FALSE)</f>
        <v>A</v>
      </c>
      <c r="E12" s="10">
        <f>VLOOKUP($H12,Plan2!$A$4:$H$30,6,FALSE)</f>
        <v>366</v>
      </c>
      <c r="F12" s="7" t="str">
        <f>VLOOKUP($H12,Plan2!$A$4:$H$30,7,FALSE)</f>
        <v>+</v>
      </c>
      <c r="G12" s="13">
        <f>VLOOKUP($H12,Plan2!$A$4:$H$30,8,FALSE)</f>
        <v>800</v>
      </c>
      <c r="H12" s="21" t="s">
        <v>16</v>
      </c>
      <c r="I12" s="3">
        <v>116709</v>
      </c>
      <c r="J12" s="4"/>
      <c r="K12" s="4"/>
      <c r="L12" s="5">
        <v>10.5</v>
      </c>
      <c r="M12" s="22" t="s">
        <v>23</v>
      </c>
      <c r="N12" s="6">
        <f>VLOOKUP($M12,Plan2!$L$4:$S$30,2,FALSE)</f>
        <v>372</v>
      </c>
      <c r="O12" s="7" t="str">
        <f>VLOOKUP($M12,Plan2!$L$4:$S$30,3,FALSE)</f>
        <v>+</v>
      </c>
      <c r="P12" s="8">
        <f>VLOOKUP($M12,Plan2!$L$4:$S$30,4,FALSE)</f>
        <v>860</v>
      </c>
      <c r="Q12" s="9" t="str">
        <f>VLOOKUP($M12,Plan2!$L$4:$S$30,5,FALSE)</f>
        <v>A</v>
      </c>
      <c r="R12" s="10">
        <f>VLOOKUP($M12,Plan2!$L$4:$S$30,6,FALSE)</f>
        <v>376</v>
      </c>
      <c r="S12" s="7" t="str">
        <f>VLOOKUP($M12,Plan2!$L$4:$S$30,7,FALSE)</f>
        <v>+</v>
      </c>
      <c r="T12" s="8">
        <f>VLOOKUP($M12,Plan2!$L$4:$S$30,8,FALSE)</f>
        <v>680</v>
      </c>
      <c r="U12" s="1"/>
      <c r="V12" s="11" t="s">
        <v>72</v>
      </c>
      <c r="W12">
        <v>8</v>
      </c>
    </row>
    <row r="13" spans="1:23" hidden="1" x14ac:dyDescent="0.25">
      <c r="A13" s="6">
        <f>VLOOKUP($H13,Plan2!$A$4:$H$30,2,FALSE)</f>
        <v>369</v>
      </c>
      <c r="B13" s="7" t="str">
        <f>VLOOKUP($H13,Plan2!$A$4:$H$30,3,FALSE)</f>
        <v>+</v>
      </c>
      <c r="C13" s="13">
        <f>VLOOKUP($H13,Plan2!$A$4:$H$30,4,FALSE)</f>
        <v>360</v>
      </c>
      <c r="D13" s="9" t="str">
        <f>VLOOKUP($H13,Plan2!$A$4:$H$30,5,FALSE)</f>
        <v>A</v>
      </c>
      <c r="E13" s="10">
        <f>VLOOKUP($H13,Plan2!$A$4:$H$30,6,FALSE)</f>
        <v>370</v>
      </c>
      <c r="F13" s="7" t="str">
        <f>VLOOKUP($H13,Plan2!$A$4:$H$30,7,FALSE)</f>
        <v>+</v>
      </c>
      <c r="G13" s="13">
        <f>VLOOKUP($H13,Plan2!$A$4:$H$30,8,FALSE)</f>
        <v>610</v>
      </c>
      <c r="H13" s="21" t="s">
        <v>21</v>
      </c>
      <c r="I13" s="3">
        <v>40096</v>
      </c>
      <c r="J13" s="4"/>
      <c r="K13" s="4"/>
      <c r="L13" s="5">
        <v>1.2</v>
      </c>
      <c r="M13" s="22" t="s">
        <v>17</v>
      </c>
      <c r="N13" s="6">
        <f>VLOOKUP($M13,Plan2!$L$4:$S$30,2,FALSE)</f>
        <v>370</v>
      </c>
      <c r="O13" s="7" t="str">
        <f>VLOOKUP($M13,Plan2!$L$4:$S$30,3,FALSE)</f>
        <v>+</v>
      </c>
      <c r="P13" s="8">
        <f>VLOOKUP($M13,Plan2!$L$4:$S$30,4,FALSE)</f>
        <v>600</v>
      </c>
      <c r="Q13" s="9" t="str">
        <f>VLOOKUP($M13,Plan2!$L$4:$S$30,5,FALSE)</f>
        <v>A</v>
      </c>
      <c r="R13" s="10">
        <f>VLOOKUP($M13,Plan2!$L$4:$S$30,6,FALSE)</f>
        <v>371</v>
      </c>
      <c r="S13" s="7" t="str">
        <f>VLOOKUP($M13,Plan2!$L$4:$S$30,7,FALSE)</f>
        <v>+</v>
      </c>
      <c r="T13" s="8">
        <f>VLOOKUP($M13,Plan2!$L$4:$S$30,8,FALSE)</f>
        <v>900</v>
      </c>
      <c r="U13" s="1"/>
      <c r="V13" s="11" t="s">
        <v>72</v>
      </c>
      <c r="W13">
        <v>9</v>
      </c>
    </row>
    <row r="14" spans="1:23" hidden="1" x14ac:dyDescent="0.25">
      <c r="A14" s="6">
        <f>VLOOKUP($H14,Plan2!$A$4:$H$30,2,FALSE)</f>
        <v>369</v>
      </c>
      <c r="B14" s="7" t="str">
        <f>VLOOKUP($H14,Plan2!$A$4:$H$30,3,FALSE)</f>
        <v>+</v>
      </c>
      <c r="C14" s="13">
        <f>VLOOKUP($H14,Plan2!$A$4:$H$30,4,FALSE)</f>
        <v>360</v>
      </c>
      <c r="D14" s="9" t="str">
        <f>VLOOKUP($H14,Plan2!$A$4:$H$30,5,FALSE)</f>
        <v>A</v>
      </c>
      <c r="E14" s="10">
        <f>VLOOKUP($H14,Plan2!$A$4:$H$30,6,FALSE)</f>
        <v>370</v>
      </c>
      <c r="F14" s="7" t="str">
        <f>VLOOKUP($H14,Plan2!$A$4:$H$30,7,FALSE)</f>
        <v>+</v>
      </c>
      <c r="G14" s="13">
        <f>VLOOKUP($H14,Plan2!$A$4:$H$30,8,FALSE)</f>
        <v>610</v>
      </c>
      <c r="H14" s="21" t="s">
        <v>21</v>
      </c>
      <c r="I14" s="3">
        <v>60757</v>
      </c>
      <c r="J14" s="4"/>
      <c r="K14" s="4"/>
      <c r="L14" s="5">
        <v>5.7</v>
      </c>
      <c r="M14" s="22" t="s">
        <v>23</v>
      </c>
      <c r="N14" s="6">
        <f>VLOOKUP($M14,Plan2!$L$4:$S$30,2,FALSE)</f>
        <v>372</v>
      </c>
      <c r="O14" s="7" t="str">
        <f>VLOOKUP($M14,Plan2!$L$4:$S$30,3,FALSE)</f>
        <v>+</v>
      </c>
      <c r="P14" s="8">
        <f>VLOOKUP($M14,Plan2!$L$4:$S$30,4,FALSE)</f>
        <v>860</v>
      </c>
      <c r="Q14" s="9" t="str">
        <f>VLOOKUP($M14,Plan2!$L$4:$S$30,5,FALSE)</f>
        <v>A</v>
      </c>
      <c r="R14" s="10">
        <f>VLOOKUP($M14,Plan2!$L$4:$S$30,6,FALSE)</f>
        <v>376</v>
      </c>
      <c r="S14" s="7" t="str">
        <f>VLOOKUP($M14,Plan2!$L$4:$S$30,7,FALSE)</f>
        <v>+</v>
      </c>
      <c r="T14" s="8">
        <f>VLOOKUP($M14,Plan2!$L$4:$S$30,8,FALSE)</f>
        <v>680</v>
      </c>
      <c r="U14" s="1"/>
      <c r="V14" s="11" t="s">
        <v>72</v>
      </c>
      <c r="W14">
        <v>10</v>
      </c>
    </row>
    <row r="15" spans="1:23" hidden="1" x14ac:dyDescent="0.25">
      <c r="A15" s="6">
        <f>VLOOKUP($H15,Plan2!$A$4:$H$30,2,FALSE)</f>
        <v>371</v>
      </c>
      <c r="B15" s="7" t="str">
        <f>VLOOKUP($H15,Plan2!$A$4:$H$30,3,FALSE)</f>
        <v>+</v>
      </c>
      <c r="C15" s="13">
        <f>VLOOKUP($H15,Plan2!$A$4:$H$30,4,FALSE)</f>
        <v>860</v>
      </c>
      <c r="D15" s="9" t="str">
        <f>VLOOKUP($H15,Plan2!$A$4:$H$30,5,FALSE)</f>
        <v>A</v>
      </c>
      <c r="E15" s="10">
        <f>VLOOKUP($H15,Plan2!$A$4:$H$30,6,FALSE)</f>
        <v>372</v>
      </c>
      <c r="F15" s="7" t="str">
        <f>VLOOKUP($H15,Plan2!$A$4:$H$30,7,FALSE)</f>
        <v>+</v>
      </c>
      <c r="G15" s="13">
        <f>VLOOKUP($H15,Plan2!$A$4:$H$30,8,FALSE)</f>
        <v>880</v>
      </c>
      <c r="H15" s="21" t="s">
        <v>22</v>
      </c>
      <c r="I15" s="3">
        <v>274734</v>
      </c>
      <c r="J15" s="4"/>
      <c r="K15" s="4"/>
      <c r="L15" s="5">
        <v>1.5</v>
      </c>
      <c r="M15" s="22" t="s">
        <v>23</v>
      </c>
      <c r="N15" s="6">
        <f>VLOOKUP($M15,Plan2!$L$4:$S$30,2,FALSE)</f>
        <v>372</v>
      </c>
      <c r="O15" s="7" t="str">
        <f>VLOOKUP($M15,Plan2!$L$4:$S$30,3,FALSE)</f>
        <v>+</v>
      </c>
      <c r="P15" s="8">
        <f>VLOOKUP($M15,Plan2!$L$4:$S$30,4,FALSE)</f>
        <v>860</v>
      </c>
      <c r="Q15" s="9" t="str">
        <f>VLOOKUP($M15,Plan2!$L$4:$S$30,5,FALSE)</f>
        <v>A</v>
      </c>
      <c r="R15" s="10">
        <f>VLOOKUP($M15,Plan2!$L$4:$S$30,6,FALSE)</f>
        <v>376</v>
      </c>
      <c r="S15" s="7" t="str">
        <f>VLOOKUP($M15,Plan2!$L$4:$S$30,7,FALSE)</f>
        <v>+</v>
      </c>
      <c r="T15" s="8">
        <f>VLOOKUP($M15,Plan2!$L$4:$S$30,8,FALSE)</f>
        <v>680</v>
      </c>
      <c r="U15" s="1"/>
      <c r="V15" s="11" t="s">
        <v>72</v>
      </c>
      <c r="W15">
        <v>11</v>
      </c>
    </row>
    <row r="16" spans="1:23" hidden="1" x14ac:dyDescent="0.25">
      <c r="A16" s="6">
        <f>VLOOKUP($H16,Plan2!$A$4:$H$30,2,FALSE)</f>
        <v>376</v>
      </c>
      <c r="B16" s="7" t="str">
        <f>VLOOKUP($H16,Plan2!$A$4:$H$30,3,FALSE)</f>
        <v>+</v>
      </c>
      <c r="C16" s="13">
        <f>VLOOKUP($H16,Plan2!$A$4:$H$30,4,FALSE)</f>
        <v>640</v>
      </c>
      <c r="D16" s="9" t="str">
        <f>VLOOKUP($H16,Plan2!$A$4:$H$30,5,FALSE)</f>
        <v>A</v>
      </c>
      <c r="E16" s="10">
        <f>VLOOKUP($H16,Plan2!$A$4:$H$30,6,FALSE)</f>
        <v>377</v>
      </c>
      <c r="F16" s="7" t="str">
        <f>VLOOKUP($H16,Plan2!$A$4:$H$30,7,FALSE)</f>
        <v>+</v>
      </c>
      <c r="G16" s="13">
        <f>VLOOKUP($H16,Plan2!$A$4:$H$30,8,FALSE)</f>
        <v>160</v>
      </c>
      <c r="H16" s="21" t="s">
        <v>24</v>
      </c>
      <c r="I16" s="3">
        <v>18256</v>
      </c>
      <c r="J16" s="4"/>
      <c r="K16" s="4"/>
      <c r="L16" s="5">
        <v>0.4</v>
      </c>
      <c r="M16" s="22" t="s">
        <v>26</v>
      </c>
      <c r="N16" s="6">
        <f>VLOOKUP($M16,Plan2!$L$4:$S$30,2,FALSE)</f>
        <v>377</v>
      </c>
      <c r="O16" s="7" t="str">
        <f>VLOOKUP($M16,Plan2!$L$4:$S$30,3,FALSE)</f>
        <v>+</v>
      </c>
      <c r="P16" s="8">
        <f>VLOOKUP($M16,Plan2!$L$4:$S$30,4,FALSE)</f>
        <v>124.94</v>
      </c>
      <c r="Q16" s="9" t="str">
        <f>VLOOKUP($M16,Plan2!$L$4:$S$30,5,FALSE)</f>
        <v>A</v>
      </c>
      <c r="R16" s="10">
        <f>VLOOKUP($M16,Plan2!$L$4:$S$30,6,FALSE)</f>
        <v>378</v>
      </c>
      <c r="S16" s="7" t="str">
        <f>VLOOKUP($M16,Plan2!$L$4:$S$30,7,FALSE)</f>
        <v>+</v>
      </c>
      <c r="T16" s="8">
        <f>VLOOKUP($M16,Plan2!$L$4:$S$30,8,FALSE)</f>
        <v>440</v>
      </c>
      <c r="U16" s="1"/>
      <c r="V16" s="11" t="s">
        <v>72</v>
      </c>
      <c r="W16">
        <v>12</v>
      </c>
    </row>
    <row r="17" spans="1:23" hidden="1" x14ac:dyDescent="0.25">
      <c r="A17" s="6">
        <f>VLOOKUP($H17,Plan2!$A$4:$H$30,2,FALSE)</f>
        <v>371</v>
      </c>
      <c r="B17" s="7" t="str">
        <f>VLOOKUP($H17,Plan2!$A$4:$H$30,3,FALSE)</f>
        <v>+</v>
      </c>
      <c r="C17" s="13">
        <f>VLOOKUP($H17,Plan2!$A$4:$H$30,4,FALSE)</f>
        <v>860</v>
      </c>
      <c r="D17" s="9" t="str">
        <f>VLOOKUP($H17,Plan2!$A$4:$H$30,5,FALSE)</f>
        <v>A</v>
      </c>
      <c r="E17" s="10">
        <f>VLOOKUP($H17,Plan2!$A$4:$H$30,6,FALSE)</f>
        <v>372</v>
      </c>
      <c r="F17" s="7" t="str">
        <f>VLOOKUP($H17,Plan2!$A$4:$H$30,7,FALSE)</f>
        <v>+</v>
      </c>
      <c r="G17" s="13">
        <f>VLOOKUP($H17,Plan2!$A$4:$H$30,8,FALSE)</f>
        <v>880</v>
      </c>
      <c r="H17" s="21" t="s">
        <v>22</v>
      </c>
      <c r="I17" s="3">
        <v>65244</v>
      </c>
      <c r="J17" s="4"/>
      <c r="K17" s="18"/>
      <c r="L17" s="5">
        <v>5.3</v>
      </c>
      <c r="M17" s="22" t="s">
        <v>26</v>
      </c>
      <c r="N17" s="6">
        <f>VLOOKUP($M17,Plan2!$L$4:$S$30,2,FALSE)</f>
        <v>377</v>
      </c>
      <c r="O17" s="7" t="str">
        <f>VLOOKUP($M17,Plan2!$L$4:$S$30,3,FALSE)</f>
        <v>+</v>
      </c>
      <c r="P17" s="8">
        <f>VLOOKUP($M17,Plan2!$L$4:$S$30,4,FALSE)</f>
        <v>124.94</v>
      </c>
      <c r="Q17" s="9" t="str">
        <f>VLOOKUP($M17,Plan2!$L$4:$S$30,5,FALSE)</f>
        <v>A</v>
      </c>
      <c r="R17" s="10">
        <f>VLOOKUP($M17,Plan2!$L$4:$S$30,6,FALSE)</f>
        <v>378</v>
      </c>
      <c r="S17" s="7" t="str">
        <f>VLOOKUP($M17,Plan2!$L$4:$S$30,7,FALSE)</f>
        <v>+</v>
      </c>
      <c r="T17" s="8">
        <f>VLOOKUP($M17,Plan2!$L$4:$S$30,8,FALSE)</f>
        <v>440</v>
      </c>
      <c r="U17" s="1"/>
      <c r="V17" s="11" t="s">
        <v>67</v>
      </c>
      <c r="W17" s="19">
        <v>13</v>
      </c>
    </row>
    <row r="18" spans="1:23" hidden="1" x14ac:dyDescent="0.25">
      <c r="A18" s="6">
        <f>VLOOKUP($H18,Plan2!$A$4:$H$30,2,FALSE)</f>
        <v>371</v>
      </c>
      <c r="B18" s="7" t="str">
        <f>VLOOKUP($H18,Plan2!$A$4:$H$30,3,FALSE)</f>
        <v>+</v>
      </c>
      <c r="C18" s="13">
        <f>VLOOKUP($H18,Plan2!$A$4:$H$30,4,FALSE)</f>
        <v>860</v>
      </c>
      <c r="D18" s="9" t="str">
        <f>VLOOKUP($H18,Plan2!$A$4:$H$30,5,FALSE)</f>
        <v>A</v>
      </c>
      <c r="E18" s="10">
        <f>VLOOKUP($H18,Plan2!$A$4:$H$30,6,FALSE)</f>
        <v>372</v>
      </c>
      <c r="F18" s="7" t="str">
        <f>VLOOKUP($H18,Plan2!$A$4:$H$30,7,FALSE)</f>
        <v>+</v>
      </c>
      <c r="G18" s="13">
        <f>VLOOKUP($H18,Plan2!$A$4:$H$30,8,FALSE)</f>
        <v>880</v>
      </c>
      <c r="H18" s="21" t="s">
        <v>22</v>
      </c>
      <c r="I18" s="3">
        <v>10550</v>
      </c>
      <c r="J18" s="4"/>
      <c r="K18" s="18"/>
      <c r="L18" s="5">
        <v>7.1</v>
      </c>
      <c r="M18" s="22" t="s">
        <v>28</v>
      </c>
      <c r="N18" s="6">
        <f>VLOOKUP($M18,Plan2!$L$4:$S$30,2,FALSE)</f>
        <v>379</v>
      </c>
      <c r="O18" s="7" t="str">
        <f>VLOOKUP($M18,Plan2!$L$4:$S$30,3,FALSE)</f>
        <v>+</v>
      </c>
      <c r="P18" s="8">
        <f>VLOOKUP($M18,Plan2!$L$4:$S$30,4,FALSE)</f>
        <v>560</v>
      </c>
      <c r="Q18" s="9" t="str">
        <f>VLOOKUP($M18,Plan2!$L$4:$S$30,5,FALSE)</f>
        <v>A</v>
      </c>
      <c r="R18" s="10">
        <f>VLOOKUP($M18,Plan2!$L$4:$S$30,6,FALSE)</f>
        <v>379</v>
      </c>
      <c r="S18" s="7" t="str">
        <f>VLOOKUP($M18,Plan2!$L$4:$S$30,7,FALSE)</f>
        <v>+</v>
      </c>
      <c r="T18" s="8">
        <f>VLOOKUP($M18,Plan2!$L$4:$S$30,8,FALSE)</f>
        <v>720</v>
      </c>
      <c r="U18" s="1"/>
      <c r="V18" s="11" t="s">
        <v>67</v>
      </c>
      <c r="W18" s="19">
        <v>13</v>
      </c>
    </row>
    <row r="19" spans="1:23" hidden="1" x14ac:dyDescent="0.25">
      <c r="A19" s="6">
        <f>VLOOKUP($H19,Plan2!$A$4:$H$30,2,FALSE)</f>
        <v>371</v>
      </c>
      <c r="B19" s="7" t="str">
        <f>VLOOKUP($H19,Plan2!$A$4:$H$30,3,FALSE)</f>
        <v>+</v>
      </c>
      <c r="C19" s="13">
        <f>VLOOKUP($H19,Plan2!$A$4:$H$30,4,FALSE)</f>
        <v>860</v>
      </c>
      <c r="D19" s="9" t="str">
        <f>VLOOKUP($H19,Plan2!$A$4:$H$30,5,FALSE)</f>
        <v>A</v>
      </c>
      <c r="E19" s="10">
        <f>VLOOKUP($H19,Plan2!$A$4:$H$30,6,FALSE)</f>
        <v>372</v>
      </c>
      <c r="F19" s="7" t="str">
        <f>VLOOKUP($H19,Plan2!$A$4:$H$30,7,FALSE)</f>
        <v>+</v>
      </c>
      <c r="G19" s="13">
        <f>VLOOKUP($H19,Plan2!$A$4:$H$30,8,FALSE)</f>
        <v>880</v>
      </c>
      <c r="H19" s="21" t="s">
        <v>22</v>
      </c>
      <c r="I19" s="3">
        <v>4730</v>
      </c>
      <c r="J19" s="4"/>
      <c r="K19" s="18"/>
      <c r="L19" s="5">
        <v>7.8</v>
      </c>
      <c r="M19" s="22" t="s">
        <v>30</v>
      </c>
      <c r="N19" s="6">
        <f>VLOOKUP($M19,Plan2!$L$4:$S$30,2,FALSE)</f>
        <v>380</v>
      </c>
      <c r="O19" s="7" t="str">
        <f>VLOOKUP($M19,Plan2!$L$4:$S$30,3,FALSE)</f>
        <v>+</v>
      </c>
      <c r="P19" s="8">
        <f>VLOOKUP($M19,Plan2!$L$4:$S$30,4,FALSE)</f>
        <v>120</v>
      </c>
      <c r="Q19" s="9" t="str">
        <f>VLOOKUP($M19,Plan2!$L$4:$S$30,5,FALSE)</f>
        <v>A</v>
      </c>
      <c r="R19" s="10">
        <f>VLOOKUP($M19,Plan2!$L$4:$S$30,6,FALSE)</f>
        <v>380</v>
      </c>
      <c r="S19" s="7" t="str">
        <f>VLOOKUP($M19,Plan2!$L$4:$S$30,7,FALSE)</f>
        <v>+</v>
      </c>
      <c r="T19" s="8">
        <f>VLOOKUP($M19,Plan2!$L$4:$S$30,8,FALSE)</f>
        <v>460</v>
      </c>
      <c r="U19" s="1"/>
      <c r="V19" s="11" t="s">
        <v>67</v>
      </c>
      <c r="W19" s="19">
        <v>13</v>
      </c>
    </row>
    <row r="20" spans="1:23" hidden="1" x14ac:dyDescent="0.25">
      <c r="A20" s="6">
        <f>VLOOKUP($H20,Plan2!$A$4:$H$30,2,FALSE)</f>
        <v>371</v>
      </c>
      <c r="B20" s="7" t="str">
        <f>VLOOKUP($H20,Plan2!$A$4:$H$30,3,FALSE)</f>
        <v>+</v>
      </c>
      <c r="C20" s="13">
        <f>VLOOKUP($H20,Plan2!$A$4:$H$30,4,FALSE)</f>
        <v>860</v>
      </c>
      <c r="D20" s="9" t="str">
        <f>VLOOKUP($H20,Plan2!$A$4:$H$30,5,FALSE)</f>
        <v>A</v>
      </c>
      <c r="E20" s="10">
        <f>VLOOKUP($H20,Plan2!$A$4:$H$30,6,FALSE)</f>
        <v>372</v>
      </c>
      <c r="F20" s="7" t="str">
        <f>VLOOKUP($H20,Plan2!$A$4:$H$30,7,FALSE)</f>
        <v>+</v>
      </c>
      <c r="G20" s="13">
        <f>VLOOKUP($H20,Plan2!$A$4:$H$30,8,FALSE)</f>
        <v>880</v>
      </c>
      <c r="H20" s="21" t="s">
        <v>22</v>
      </c>
      <c r="I20" s="3">
        <v>66570</v>
      </c>
      <c r="J20" s="4"/>
      <c r="K20" s="18"/>
      <c r="L20" s="5">
        <v>8.8000000000000007</v>
      </c>
      <c r="M20" s="22" t="s">
        <v>31</v>
      </c>
      <c r="N20" s="6">
        <f>VLOOKUP($M20,Plan2!$L$4:$S$30,2,FALSE)</f>
        <v>380</v>
      </c>
      <c r="O20" s="7" t="str">
        <f>VLOOKUP($M20,Plan2!$L$4:$S$30,3,FALSE)</f>
        <v>+</v>
      </c>
      <c r="P20" s="8">
        <f>VLOOKUP($M20,Plan2!$L$4:$S$30,4,FALSE)</f>
        <v>980</v>
      </c>
      <c r="Q20" s="9" t="str">
        <f>VLOOKUP($M20,Plan2!$L$4:$S$30,5,FALSE)</f>
        <v>A</v>
      </c>
      <c r="R20" s="10">
        <f>VLOOKUP($M20,Plan2!$L$4:$S$30,6,FALSE)</f>
        <v>381</v>
      </c>
      <c r="S20" s="7" t="str">
        <f>VLOOKUP($M20,Plan2!$L$4:$S$30,7,FALSE)</f>
        <v>+</v>
      </c>
      <c r="T20" s="8">
        <f>VLOOKUP($M20,Plan2!$L$4:$S$30,8,FALSE)</f>
        <v>700</v>
      </c>
      <c r="U20" s="1"/>
      <c r="V20" s="11" t="s">
        <v>67</v>
      </c>
      <c r="W20" s="19">
        <v>13</v>
      </c>
    </row>
    <row r="21" spans="1:23" hidden="1" x14ac:dyDescent="0.25">
      <c r="A21" s="6">
        <f>VLOOKUP($H21,Plan2!$A$4:$H$30,2,FALSE)</f>
        <v>371</v>
      </c>
      <c r="B21" s="7" t="str">
        <f>VLOOKUP($H21,Plan2!$A$4:$H$30,3,FALSE)</f>
        <v>+</v>
      </c>
      <c r="C21" s="13">
        <f>VLOOKUP($H21,Plan2!$A$4:$H$30,4,FALSE)</f>
        <v>860</v>
      </c>
      <c r="D21" s="9" t="str">
        <f>VLOOKUP($H21,Plan2!$A$4:$H$30,5,FALSE)</f>
        <v>A</v>
      </c>
      <c r="E21" s="10">
        <f>VLOOKUP($H21,Plan2!$A$4:$H$30,6,FALSE)</f>
        <v>372</v>
      </c>
      <c r="F21" s="7" t="str">
        <f>VLOOKUP($H21,Plan2!$A$4:$H$30,7,FALSE)</f>
        <v>+</v>
      </c>
      <c r="G21" s="13">
        <f>VLOOKUP($H21,Plan2!$A$4:$H$30,8,FALSE)</f>
        <v>880</v>
      </c>
      <c r="H21" s="21" t="s">
        <v>22</v>
      </c>
      <c r="I21" s="3">
        <v>31500</v>
      </c>
      <c r="J21" s="4"/>
      <c r="K21" s="18"/>
      <c r="L21" s="5">
        <v>10</v>
      </c>
      <c r="M21" s="22" t="s">
        <v>33</v>
      </c>
      <c r="N21" s="6">
        <f>VLOOKUP($M21,Plan2!$L$4:$S$30,2,FALSE)</f>
        <v>382</v>
      </c>
      <c r="O21" s="7" t="str">
        <f>VLOOKUP($M21,Plan2!$L$4:$S$30,3,FALSE)</f>
        <v>+</v>
      </c>
      <c r="P21" s="8">
        <f>VLOOKUP($M21,Plan2!$L$4:$S$30,4,FALSE)</f>
        <v>380</v>
      </c>
      <c r="Q21" s="9" t="str">
        <f>VLOOKUP($M21,Plan2!$L$4:$S$30,5,FALSE)</f>
        <v>A</v>
      </c>
      <c r="R21" s="10">
        <f>VLOOKUP($M21,Plan2!$L$4:$S$30,6,FALSE)</f>
        <v>382</v>
      </c>
      <c r="S21" s="7" t="str">
        <f>VLOOKUP($M21,Plan2!$L$4:$S$30,7,FALSE)</f>
        <v>+</v>
      </c>
      <c r="T21" s="8">
        <f>VLOOKUP($M21,Plan2!$L$4:$S$30,8,FALSE)</f>
        <v>502</v>
      </c>
      <c r="U21" s="1"/>
      <c r="V21" s="11" t="s">
        <v>67</v>
      </c>
      <c r="W21" s="19">
        <v>13</v>
      </c>
    </row>
    <row r="22" spans="1:23" ht="24" hidden="1" x14ac:dyDescent="0.25">
      <c r="A22" s="6">
        <f>VLOOKUP($H22,Plan2!$A$4:$H$30,2,FALSE)</f>
        <v>378</v>
      </c>
      <c r="B22" s="7" t="str">
        <f>VLOOKUP($H22,Plan2!$A$4:$H$30,3,FALSE)</f>
        <v>+</v>
      </c>
      <c r="C22" s="13">
        <f>VLOOKUP($H22,Plan2!$A$4:$H$30,4,FALSE)</f>
        <v>400</v>
      </c>
      <c r="D22" s="9" t="str">
        <f>VLOOKUP($H22,Plan2!$A$4:$H$30,5,FALSE)</f>
        <v>A</v>
      </c>
      <c r="E22" s="10">
        <f>VLOOKUP($H22,Plan2!$A$4:$H$30,6,FALSE)</f>
        <v>379</v>
      </c>
      <c r="F22" s="7" t="str">
        <f>VLOOKUP($H22,Plan2!$A$4:$H$30,7,FALSE)</f>
        <v>+</v>
      </c>
      <c r="G22" s="13">
        <f>VLOOKUP($H22,Plan2!$A$4:$H$30,8,FALSE)</f>
        <v>640</v>
      </c>
      <c r="H22" s="21" t="s">
        <v>29</v>
      </c>
      <c r="I22" s="3"/>
      <c r="J22" s="4"/>
      <c r="K22" s="3">
        <v>145088</v>
      </c>
      <c r="L22" s="5">
        <v>5</v>
      </c>
      <c r="M22" s="22" t="s">
        <v>23</v>
      </c>
      <c r="N22" s="6">
        <f>VLOOKUP($M22,Plan2!$L$4:$S$30,2,FALSE)</f>
        <v>372</v>
      </c>
      <c r="O22" s="7" t="str">
        <f>VLOOKUP($M22,Plan2!$L$4:$S$30,3,FALSE)</f>
        <v>+</v>
      </c>
      <c r="P22" s="8">
        <f>VLOOKUP($M22,Plan2!$L$4:$S$30,4,FALSE)</f>
        <v>860</v>
      </c>
      <c r="Q22" s="9" t="str">
        <f>VLOOKUP($M22,Plan2!$L$4:$S$30,5,FALSE)</f>
        <v>A</v>
      </c>
      <c r="R22" s="10">
        <f>VLOOKUP($M22,Plan2!$L$4:$S$30,6,FALSE)</f>
        <v>376</v>
      </c>
      <c r="S22" s="7" t="str">
        <f>VLOOKUP($M22,Plan2!$L$4:$S$30,7,FALSE)</f>
        <v>+</v>
      </c>
      <c r="T22" s="8">
        <f>VLOOKUP($M22,Plan2!$L$4:$S$30,8,FALSE)</f>
        <v>680</v>
      </c>
      <c r="U22" s="1"/>
      <c r="V22" s="20" t="s">
        <v>73</v>
      </c>
    </row>
    <row r="23" spans="1:23" ht="24" hidden="1" x14ac:dyDescent="0.25">
      <c r="A23" s="6">
        <f>VLOOKUP($H23,Plan2!$A$4:$H$30,2,FALSE)</f>
        <v>379</v>
      </c>
      <c r="B23" s="7" t="str">
        <f>VLOOKUP($H23,Plan2!$A$4:$H$30,3,FALSE)</f>
        <v>+</v>
      </c>
      <c r="C23" s="13">
        <f>VLOOKUP($H23,Plan2!$A$4:$H$30,4,FALSE)</f>
        <v>700</v>
      </c>
      <c r="D23" s="9" t="str">
        <f>VLOOKUP($H23,Plan2!$A$4:$H$30,5,FALSE)</f>
        <v>A</v>
      </c>
      <c r="E23" s="10">
        <f>VLOOKUP($H23,Plan2!$A$4:$H$30,6,FALSE)</f>
        <v>380</v>
      </c>
      <c r="F23" s="7" t="str">
        <f>VLOOKUP($H23,Plan2!$A$4:$H$30,7,FALSE)</f>
        <v>+</v>
      </c>
      <c r="G23" s="13">
        <f>VLOOKUP($H23,Plan2!$A$4:$H$30,8,FALSE)</f>
        <v>340</v>
      </c>
      <c r="H23" s="21" t="s">
        <v>25</v>
      </c>
      <c r="I23" s="3"/>
      <c r="J23" s="4"/>
      <c r="K23" s="3">
        <v>98765</v>
      </c>
      <c r="L23" s="5">
        <v>5</v>
      </c>
      <c r="M23" s="22" t="s">
        <v>23</v>
      </c>
      <c r="N23" s="6">
        <f>VLOOKUP($M23,Plan2!$L$4:$S$30,2,FALSE)</f>
        <v>372</v>
      </c>
      <c r="O23" s="7" t="str">
        <f>VLOOKUP($M23,Plan2!$L$4:$S$30,3,FALSE)</f>
        <v>+</v>
      </c>
      <c r="P23" s="8">
        <f>VLOOKUP($M23,Plan2!$L$4:$S$30,4,FALSE)</f>
        <v>860</v>
      </c>
      <c r="Q23" s="9" t="str">
        <f>VLOOKUP($M23,Plan2!$L$4:$S$30,5,FALSE)</f>
        <v>A</v>
      </c>
      <c r="R23" s="10">
        <f>VLOOKUP($M23,Plan2!$L$4:$S$30,6,FALSE)</f>
        <v>376</v>
      </c>
      <c r="S23" s="7" t="str">
        <f>VLOOKUP($M23,Plan2!$L$4:$S$30,7,FALSE)</f>
        <v>+</v>
      </c>
      <c r="T23" s="8">
        <f>VLOOKUP($M23,Plan2!$L$4:$S$30,8,FALSE)</f>
        <v>680</v>
      </c>
      <c r="U23" s="2"/>
      <c r="V23" s="20" t="s">
        <v>73</v>
      </c>
    </row>
    <row r="24" spans="1:23" ht="24" hidden="1" x14ac:dyDescent="0.25">
      <c r="A24" s="6">
        <f>VLOOKUP($H24,Plan2!$A$4:$H$30,2,FALSE)</f>
        <v>380</v>
      </c>
      <c r="B24" s="7" t="str">
        <f>VLOOKUP($H24,Plan2!$A$4:$H$30,3,FALSE)</f>
        <v>+</v>
      </c>
      <c r="C24" s="13">
        <f>VLOOKUP($H24,Plan2!$A$4:$H$30,4,FALSE)</f>
        <v>420</v>
      </c>
      <c r="D24" s="9" t="str">
        <f>VLOOKUP($H24,Plan2!$A$4:$H$30,5,FALSE)</f>
        <v>A</v>
      </c>
      <c r="E24" s="10">
        <f>VLOOKUP($H24,Plan2!$A$4:$H$30,6,FALSE)</f>
        <v>381</v>
      </c>
      <c r="F24" s="7" t="str">
        <f>VLOOKUP($H24,Plan2!$A$4:$H$30,7,FALSE)</f>
        <v>+</v>
      </c>
      <c r="G24" s="13">
        <f>VLOOKUP($H24,Plan2!$A$4:$H$30,8,FALSE)</f>
        <v>0</v>
      </c>
      <c r="H24" s="21" t="s">
        <v>27</v>
      </c>
      <c r="I24" s="3"/>
      <c r="J24" s="4"/>
      <c r="K24" s="3">
        <v>149385.47</v>
      </c>
      <c r="L24" s="5">
        <v>5</v>
      </c>
      <c r="M24" s="22" t="s">
        <v>23</v>
      </c>
      <c r="N24" s="6">
        <f>VLOOKUP($M24,Plan2!$L$4:$S$30,2,FALSE)</f>
        <v>372</v>
      </c>
      <c r="O24" s="7" t="str">
        <f>VLOOKUP($M24,Plan2!$L$4:$S$30,3,FALSE)</f>
        <v>+</v>
      </c>
      <c r="P24" s="8">
        <f>VLOOKUP($M24,Plan2!$L$4:$S$30,4,FALSE)</f>
        <v>860</v>
      </c>
      <c r="Q24" s="9" t="str">
        <f>VLOOKUP($M24,Plan2!$L$4:$S$30,5,FALSE)</f>
        <v>A</v>
      </c>
      <c r="R24" s="10">
        <f>VLOOKUP($M24,Plan2!$L$4:$S$30,6,FALSE)</f>
        <v>376</v>
      </c>
      <c r="S24" s="7" t="str">
        <f>VLOOKUP($M24,Plan2!$L$4:$S$30,7,FALSE)</f>
        <v>+</v>
      </c>
      <c r="T24" s="8">
        <f>VLOOKUP($M24,Plan2!$L$4:$S$30,8,FALSE)</f>
        <v>680</v>
      </c>
      <c r="U24" s="2"/>
      <c r="V24" s="20" t="s">
        <v>73</v>
      </c>
    </row>
    <row r="25" spans="1:23" x14ac:dyDescent="0.25">
      <c r="A25" s="6">
        <f>VLOOKUP($H25,Plan2!$A$4:$H$30,2,FALSE)</f>
        <v>380</v>
      </c>
      <c r="B25" s="7" t="str">
        <f>VLOOKUP($H25,Plan2!$A$4:$H$30,3,FALSE)</f>
        <v>+</v>
      </c>
      <c r="C25" s="13">
        <f>VLOOKUP($H25,Plan2!$A$4:$H$30,4,FALSE)</f>
        <v>420</v>
      </c>
      <c r="D25" s="9" t="str">
        <f>VLOOKUP($H25,Plan2!$A$4:$H$30,5,FALSE)</f>
        <v>A</v>
      </c>
      <c r="E25" s="10">
        <f>VLOOKUP($H25,Plan2!$A$4:$H$30,6,FALSE)</f>
        <v>381</v>
      </c>
      <c r="F25" s="7" t="str">
        <f>VLOOKUP($H25,Plan2!$A$4:$H$30,7,FALSE)</f>
        <v>+</v>
      </c>
      <c r="G25" s="13">
        <f>VLOOKUP($H25,Plan2!$A$4:$H$30,8,FALSE)</f>
        <v>0</v>
      </c>
      <c r="H25" s="21" t="s">
        <v>27</v>
      </c>
      <c r="I25" s="3"/>
      <c r="J25" s="4"/>
      <c r="K25" s="3">
        <v>63945.84</v>
      </c>
      <c r="L25" s="5">
        <v>5</v>
      </c>
      <c r="M25" s="22" t="s">
        <v>23</v>
      </c>
      <c r="N25" s="6">
        <f>VLOOKUP($M25,Plan2!$L$4:$S$30,2,FALSE)</f>
        <v>372</v>
      </c>
      <c r="O25" s="7" t="str">
        <f>VLOOKUP($M25,Plan2!$L$4:$S$30,3,FALSE)</f>
        <v>+</v>
      </c>
      <c r="P25" s="8">
        <f>VLOOKUP($M25,Plan2!$L$4:$S$30,4,FALSE)</f>
        <v>860</v>
      </c>
      <c r="Q25" s="9" t="str">
        <f>VLOOKUP($M25,Plan2!$L$4:$S$30,5,FALSE)</f>
        <v>A</v>
      </c>
      <c r="R25" s="10">
        <f>VLOOKUP($M25,Plan2!$L$4:$S$30,6,FALSE)</f>
        <v>376</v>
      </c>
      <c r="S25" s="7" t="str">
        <f>VLOOKUP($M25,Plan2!$L$4:$S$30,7,FALSE)</f>
        <v>+</v>
      </c>
      <c r="T25" s="8">
        <f>VLOOKUP($M25,Plan2!$L$4:$S$30,8,FALSE)</f>
        <v>680</v>
      </c>
      <c r="U25" s="1"/>
      <c r="V25" s="11" t="s">
        <v>68</v>
      </c>
    </row>
    <row r="26" spans="1:23" x14ac:dyDescent="0.25">
      <c r="A26" s="6">
        <f>VLOOKUP($H26,Plan2!$A$4:$H$30,2,FALSE)</f>
        <v>381</v>
      </c>
      <c r="B26" s="7" t="str">
        <f>VLOOKUP($H26,Plan2!$A$4:$H$30,3,FALSE)</f>
        <v>+</v>
      </c>
      <c r="C26" s="13">
        <f>VLOOKUP($H26,Plan2!$A$4:$H$30,4,FALSE)</f>
        <v>680</v>
      </c>
      <c r="D26" s="9" t="str">
        <f>VLOOKUP($H26,Plan2!$A$4:$H$30,5,FALSE)</f>
        <v>A</v>
      </c>
      <c r="E26" s="10">
        <f>VLOOKUP($H26,Plan2!$A$4:$H$30,6,FALSE)</f>
        <v>382</v>
      </c>
      <c r="F26" s="7" t="str">
        <f>VLOOKUP($H26,Plan2!$A$4:$H$30,7,FALSE)</f>
        <v>+</v>
      </c>
      <c r="G26" s="13">
        <f>VLOOKUP($H26,Plan2!$A$4:$H$30,8,FALSE)</f>
        <v>400</v>
      </c>
      <c r="H26" s="21" t="s">
        <v>32</v>
      </c>
      <c r="I26" s="3"/>
      <c r="J26" s="4"/>
      <c r="K26" s="3">
        <v>81320.789999999994</v>
      </c>
      <c r="L26" s="5">
        <v>4.5</v>
      </c>
      <c r="M26" s="22" t="s">
        <v>26</v>
      </c>
      <c r="N26" s="6">
        <f>VLOOKUP($M26,Plan2!$L$4:$S$30,2,FALSE)</f>
        <v>377</v>
      </c>
      <c r="O26" s="7" t="str">
        <f>VLOOKUP($M26,Plan2!$L$4:$S$30,3,FALSE)</f>
        <v>+</v>
      </c>
      <c r="P26" s="8">
        <f>VLOOKUP($M26,Plan2!$L$4:$S$30,4,FALSE)</f>
        <v>124.94</v>
      </c>
      <c r="Q26" s="9" t="str">
        <f>VLOOKUP($M26,Plan2!$L$4:$S$30,5,FALSE)</f>
        <v>A</v>
      </c>
      <c r="R26" s="10">
        <f>VLOOKUP($M26,Plan2!$L$4:$S$30,6,FALSE)</f>
        <v>378</v>
      </c>
      <c r="S26" s="7" t="str">
        <f>VLOOKUP($M26,Plan2!$L$4:$S$30,7,FALSE)</f>
        <v>+</v>
      </c>
      <c r="T26" s="8">
        <f>VLOOKUP($M26,Plan2!$L$4:$S$30,8,FALSE)</f>
        <v>440</v>
      </c>
      <c r="U26" s="1"/>
      <c r="V26" s="11" t="s">
        <v>68</v>
      </c>
    </row>
    <row r="27" spans="1:23" ht="24" hidden="1" x14ac:dyDescent="0.25">
      <c r="A27" s="6">
        <f>VLOOKUP($H27,Plan2!$A$4:$H$30,2,FALSE)</f>
        <v>381</v>
      </c>
      <c r="B27" s="7" t="str">
        <f>VLOOKUP($H27,Plan2!$A$4:$H$30,3,FALSE)</f>
        <v>+</v>
      </c>
      <c r="C27" s="13">
        <f>VLOOKUP($H27,Plan2!$A$4:$H$30,4,FALSE)</f>
        <v>680</v>
      </c>
      <c r="D27" s="9" t="str">
        <f>VLOOKUP($H27,Plan2!$A$4:$H$30,5,FALSE)</f>
        <v>A</v>
      </c>
      <c r="E27" s="10">
        <f>VLOOKUP($H27,Plan2!$A$4:$H$30,6,FALSE)</f>
        <v>382</v>
      </c>
      <c r="F27" s="7" t="str">
        <f>VLOOKUP($H27,Plan2!$A$4:$H$30,7,FALSE)</f>
        <v>+</v>
      </c>
      <c r="G27" s="13">
        <f>VLOOKUP($H27,Plan2!$A$4:$H$30,8,FALSE)</f>
        <v>400</v>
      </c>
      <c r="H27" s="21" t="s">
        <v>32</v>
      </c>
      <c r="I27" s="3"/>
      <c r="J27" s="4"/>
      <c r="K27" s="3">
        <v>38593.03</v>
      </c>
      <c r="L27" s="5">
        <v>0.7</v>
      </c>
      <c r="M27" s="22" t="s">
        <v>31</v>
      </c>
      <c r="N27" s="6">
        <f>VLOOKUP($M27,Plan2!$L$4:$S$30,2,FALSE)</f>
        <v>380</v>
      </c>
      <c r="O27" s="7" t="str">
        <f>VLOOKUP($M27,Plan2!$L$4:$S$30,3,FALSE)</f>
        <v>+</v>
      </c>
      <c r="P27" s="8">
        <f>VLOOKUP($M27,Plan2!$L$4:$S$30,4,FALSE)</f>
        <v>980</v>
      </c>
      <c r="Q27" s="9" t="str">
        <f>VLOOKUP($M27,Plan2!$L$4:$S$30,5,FALSE)</f>
        <v>A</v>
      </c>
      <c r="R27" s="10">
        <f>VLOOKUP($M27,Plan2!$L$4:$S$30,6,FALSE)</f>
        <v>381</v>
      </c>
      <c r="S27" s="7" t="str">
        <f>VLOOKUP($M27,Plan2!$L$4:$S$30,7,FALSE)</f>
        <v>+</v>
      </c>
      <c r="T27" s="8">
        <f>VLOOKUP($M27,Plan2!$L$4:$S$30,8,FALSE)</f>
        <v>700</v>
      </c>
      <c r="U27" s="2"/>
      <c r="V27" s="20" t="s">
        <v>73</v>
      </c>
    </row>
    <row r="28" spans="1:23" ht="24" hidden="1" x14ac:dyDescent="0.25">
      <c r="A28" s="6">
        <f>VLOOKUP($H28,Plan2!$A$4:$H$30,2,FALSE)</f>
        <v>381</v>
      </c>
      <c r="B28" s="7" t="str">
        <f>VLOOKUP($H28,Plan2!$A$4:$H$30,3,FALSE)</f>
        <v>+</v>
      </c>
      <c r="C28" s="13">
        <f>VLOOKUP($H28,Plan2!$A$4:$H$30,4,FALSE)</f>
        <v>680</v>
      </c>
      <c r="D28" s="9" t="str">
        <f>VLOOKUP($H28,Plan2!$A$4:$H$30,5,FALSE)</f>
        <v>A</v>
      </c>
      <c r="E28" s="10">
        <f>VLOOKUP($H28,Plan2!$A$4:$H$30,6,FALSE)</f>
        <v>382</v>
      </c>
      <c r="F28" s="7" t="str">
        <f>VLOOKUP($H28,Plan2!$A$4:$H$30,7,FALSE)</f>
        <v>+</v>
      </c>
      <c r="G28" s="13">
        <f>VLOOKUP($H28,Plan2!$A$4:$H$30,8,FALSE)</f>
        <v>400</v>
      </c>
      <c r="H28" s="21" t="s">
        <v>32</v>
      </c>
      <c r="I28" s="3"/>
      <c r="J28" s="4"/>
      <c r="K28" s="3">
        <v>72647.38</v>
      </c>
      <c r="L28" s="5">
        <v>4</v>
      </c>
      <c r="M28" s="22" t="s">
        <v>26</v>
      </c>
      <c r="N28" s="6">
        <f>VLOOKUP($M28,Plan2!$L$4:$S$30,2,FALSE)</f>
        <v>377</v>
      </c>
      <c r="O28" s="7" t="str">
        <f>VLOOKUP($M28,Plan2!$L$4:$S$30,3,FALSE)</f>
        <v>+</v>
      </c>
      <c r="P28" s="8">
        <f>VLOOKUP($M28,Plan2!$L$4:$S$30,4,FALSE)</f>
        <v>124.94</v>
      </c>
      <c r="Q28" s="9" t="str">
        <f>VLOOKUP($M28,Plan2!$L$4:$S$30,5,FALSE)</f>
        <v>A</v>
      </c>
      <c r="R28" s="10">
        <f>VLOOKUP($M28,Plan2!$L$4:$S$30,6,FALSE)</f>
        <v>378</v>
      </c>
      <c r="S28" s="7" t="str">
        <f>VLOOKUP($M28,Plan2!$L$4:$S$30,7,FALSE)</f>
        <v>+</v>
      </c>
      <c r="T28" s="8">
        <f>VLOOKUP($M28,Plan2!$L$4:$S$30,8,FALSE)</f>
        <v>440</v>
      </c>
      <c r="U28" s="2"/>
      <c r="V28" s="20" t="s">
        <v>73</v>
      </c>
    </row>
  </sheetData>
  <autoFilter ref="V1:V28">
    <filterColumn colId="0">
      <filters>
        <filter val="BF - Depositado na lateral do aterro"/>
      </filters>
    </filterColumn>
  </autoFilter>
  <mergeCells count="7">
    <mergeCell ref="A1:I1"/>
    <mergeCell ref="J1:V1"/>
    <mergeCell ref="V2:V3"/>
    <mergeCell ref="U2:U3"/>
    <mergeCell ref="I2:K2"/>
    <mergeCell ref="N2:T3"/>
    <mergeCell ref="A2:G3"/>
  </mergeCells>
  <conditionalFormatting sqref="V2 V17:V21 V4:V5">
    <cfRule type="cellIs" dxfId="7" priority="19" stopIfTrue="1" operator="equal">
      <formula>"COMP LONG"</formula>
    </cfRule>
    <cfRule type="cellIs" dxfId="6" priority="20" stopIfTrue="1" operator="equal">
      <formula>"COMP LAT"</formula>
    </cfRule>
  </conditionalFormatting>
  <conditionalFormatting sqref="V22:V26">
    <cfRule type="cellIs" dxfId="5" priority="11" stopIfTrue="1" operator="equal">
      <formula>"COMP LONG"</formula>
    </cfRule>
    <cfRule type="cellIs" dxfId="4" priority="12" stopIfTrue="1" operator="equal">
      <formula>"COMP LAT"</formula>
    </cfRule>
  </conditionalFormatting>
  <conditionalFormatting sqref="V6:V16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27:V28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9"/>
  <sheetViews>
    <sheetView workbookViewId="0">
      <selection activeCell="J25" sqref="J25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20" x14ac:dyDescent="0.25">
      <c r="A4" s="16" t="s">
        <v>12</v>
      </c>
      <c r="B4">
        <v>358</v>
      </c>
      <c r="C4" t="s">
        <v>10</v>
      </c>
      <c r="D4">
        <v>760</v>
      </c>
      <c r="E4" t="s">
        <v>11</v>
      </c>
      <c r="F4">
        <v>361</v>
      </c>
      <c r="G4" t="s">
        <v>10</v>
      </c>
      <c r="H4">
        <v>910</v>
      </c>
      <c r="L4" s="17" t="s">
        <v>13</v>
      </c>
      <c r="M4">
        <v>357</v>
      </c>
      <c r="N4" t="s">
        <v>10</v>
      </c>
      <c r="O4">
        <v>560</v>
      </c>
      <c r="P4" t="s">
        <v>11</v>
      </c>
      <c r="Q4">
        <v>358</v>
      </c>
      <c r="R4" t="s">
        <v>10</v>
      </c>
      <c r="S4">
        <v>780</v>
      </c>
      <c r="T4">
        <v>1</v>
      </c>
    </row>
    <row r="5" spans="1:20" x14ac:dyDescent="0.25">
      <c r="A5" s="16" t="s">
        <v>16</v>
      </c>
      <c r="B5">
        <v>365</v>
      </c>
      <c r="C5" t="s">
        <v>10</v>
      </c>
      <c r="D5">
        <v>260</v>
      </c>
      <c r="E5" t="s">
        <v>11</v>
      </c>
      <c r="F5">
        <v>366</v>
      </c>
      <c r="G5" t="s">
        <v>10</v>
      </c>
      <c r="H5">
        <v>800</v>
      </c>
      <c r="L5" s="17" t="s">
        <v>15</v>
      </c>
      <c r="M5">
        <v>361</v>
      </c>
      <c r="N5" t="s">
        <v>10</v>
      </c>
      <c r="O5">
        <v>900</v>
      </c>
      <c r="P5" t="s">
        <v>11</v>
      </c>
      <c r="Q5">
        <v>365</v>
      </c>
      <c r="R5" t="s">
        <v>10</v>
      </c>
      <c r="S5">
        <v>300</v>
      </c>
      <c r="T5">
        <v>2</v>
      </c>
    </row>
    <row r="6" spans="1:20" x14ac:dyDescent="0.25">
      <c r="A6" s="16" t="s">
        <v>19</v>
      </c>
      <c r="B6">
        <v>368</v>
      </c>
      <c r="C6" t="s">
        <v>10</v>
      </c>
      <c r="D6">
        <v>560</v>
      </c>
      <c r="E6" t="s">
        <v>11</v>
      </c>
      <c r="F6">
        <v>368</v>
      </c>
      <c r="G6" t="s">
        <v>10</v>
      </c>
      <c r="H6">
        <v>980</v>
      </c>
      <c r="L6" s="17" t="s">
        <v>18</v>
      </c>
      <c r="M6">
        <v>366</v>
      </c>
      <c r="N6" t="s">
        <v>10</v>
      </c>
      <c r="O6">
        <v>774.88</v>
      </c>
      <c r="P6" t="s">
        <v>11</v>
      </c>
      <c r="Q6">
        <v>368</v>
      </c>
      <c r="R6" t="s">
        <v>10</v>
      </c>
      <c r="S6">
        <v>580</v>
      </c>
      <c r="T6">
        <v>3</v>
      </c>
    </row>
    <row r="7" spans="1:20" x14ac:dyDescent="0.25">
      <c r="A7" s="16" t="s">
        <v>21</v>
      </c>
      <c r="B7">
        <v>369</v>
      </c>
      <c r="C7" t="s">
        <v>10</v>
      </c>
      <c r="D7">
        <v>360</v>
      </c>
      <c r="E7" t="s">
        <v>11</v>
      </c>
      <c r="F7">
        <v>370</v>
      </c>
      <c r="G7" t="s">
        <v>10</v>
      </c>
      <c r="H7">
        <v>610</v>
      </c>
      <c r="L7" s="17" t="s">
        <v>20</v>
      </c>
      <c r="M7">
        <v>368</v>
      </c>
      <c r="N7" t="s">
        <v>10</v>
      </c>
      <c r="O7">
        <v>940</v>
      </c>
      <c r="P7" t="s">
        <v>11</v>
      </c>
      <c r="Q7">
        <v>369</v>
      </c>
      <c r="R7" t="s">
        <v>10</v>
      </c>
      <c r="S7">
        <v>380</v>
      </c>
      <c r="T7">
        <v>4</v>
      </c>
    </row>
    <row r="8" spans="1:20" x14ac:dyDescent="0.25">
      <c r="A8" s="16" t="s">
        <v>22</v>
      </c>
      <c r="B8">
        <v>371</v>
      </c>
      <c r="C8" t="s">
        <v>10</v>
      </c>
      <c r="D8">
        <v>860</v>
      </c>
      <c r="E8" t="s">
        <v>11</v>
      </c>
      <c r="F8">
        <v>372</v>
      </c>
      <c r="G8" t="s">
        <v>10</v>
      </c>
      <c r="H8">
        <v>880</v>
      </c>
      <c r="L8" s="17" t="s">
        <v>17</v>
      </c>
      <c r="M8">
        <v>370</v>
      </c>
      <c r="N8" t="s">
        <v>10</v>
      </c>
      <c r="O8">
        <v>600</v>
      </c>
      <c r="P8" t="s">
        <v>11</v>
      </c>
      <c r="Q8">
        <v>371</v>
      </c>
      <c r="R8" t="s">
        <v>10</v>
      </c>
      <c r="S8">
        <v>900</v>
      </c>
      <c r="T8">
        <v>5</v>
      </c>
    </row>
    <row r="9" spans="1:20" x14ac:dyDescent="0.25">
      <c r="A9" s="16" t="s">
        <v>24</v>
      </c>
      <c r="B9">
        <v>376</v>
      </c>
      <c r="C9" t="s">
        <v>10</v>
      </c>
      <c r="D9">
        <v>640</v>
      </c>
      <c r="E9" t="s">
        <v>11</v>
      </c>
      <c r="F9">
        <v>377</v>
      </c>
      <c r="G9" t="s">
        <v>10</v>
      </c>
      <c r="H9">
        <v>160</v>
      </c>
      <c r="L9" s="17" t="s">
        <v>23</v>
      </c>
      <c r="M9">
        <v>372</v>
      </c>
      <c r="N9" t="s">
        <v>10</v>
      </c>
      <c r="O9">
        <v>860</v>
      </c>
      <c r="P9" t="s">
        <v>11</v>
      </c>
      <c r="Q9">
        <v>376</v>
      </c>
      <c r="R9" t="s">
        <v>10</v>
      </c>
      <c r="S9">
        <v>680</v>
      </c>
      <c r="T9">
        <v>6</v>
      </c>
    </row>
    <row r="10" spans="1:20" x14ac:dyDescent="0.25">
      <c r="A10" s="16" t="s">
        <v>29</v>
      </c>
      <c r="B10">
        <v>378</v>
      </c>
      <c r="C10" t="s">
        <v>10</v>
      </c>
      <c r="D10">
        <v>400</v>
      </c>
      <c r="E10" t="s">
        <v>11</v>
      </c>
      <c r="F10">
        <v>379</v>
      </c>
      <c r="G10" t="s">
        <v>10</v>
      </c>
      <c r="H10">
        <v>640</v>
      </c>
      <c r="L10" s="17" t="s">
        <v>26</v>
      </c>
      <c r="M10">
        <v>377</v>
      </c>
      <c r="N10" t="s">
        <v>10</v>
      </c>
      <c r="O10">
        <v>124.94</v>
      </c>
      <c r="P10" t="s">
        <v>11</v>
      </c>
      <c r="Q10">
        <v>378</v>
      </c>
      <c r="R10" t="s">
        <v>10</v>
      </c>
      <c r="S10">
        <v>440</v>
      </c>
      <c r="T10">
        <v>7</v>
      </c>
    </row>
    <row r="11" spans="1:20" x14ac:dyDescent="0.25">
      <c r="A11" s="16" t="s">
        <v>25</v>
      </c>
      <c r="B11">
        <v>379</v>
      </c>
      <c r="C11" t="s">
        <v>10</v>
      </c>
      <c r="D11">
        <v>700</v>
      </c>
      <c r="E11" t="s">
        <v>11</v>
      </c>
      <c r="F11">
        <v>380</v>
      </c>
      <c r="G11" t="s">
        <v>10</v>
      </c>
      <c r="H11">
        <v>340</v>
      </c>
      <c r="L11" s="17" t="s">
        <v>28</v>
      </c>
      <c r="M11">
        <v>379</v>
      </c>
      <c r="N11" t="s">
        <v>10</v>
      </c>
      <c r="O11">
        <v>560</v>
      </c>
      <c r="P11" t="s">
        <v>11</v>
      </c>
      <c r="Q11">
        <v>379</v>
      </c>
      <c r="R11" t="s">
        <v>10</v>
      </c>
      <c r="S11">
        <v>720</v>
      </c>
      <c r="T11">
        <v>8</v>
      </c>
    </row>
    <row r="12" spans="1:20" x14ac:dyDescent="0.25">
      <c r="A12" s="16" t="s">
        <v>27</v>
      </c>
      <c r="B12">
        <v>380</v>
      </c>
      <c r="C12" t="s">
        <v>10</v>
      </c>
      <c r="D12">
        <v>420</v>
      </c>
      <c r="E12" t="s">
        <v>11</v>
      </c>
      <c r="F12">
        <v>381</v>
      </c>
      <c r="G12" t="s">
        <v>10</v>
      </c>
      <c r="H12">
        <v>0</v>
      </c>
      <c r="L12" s="17" t="s">
        <v>30</v>
      </c>
      <c r="M12">
        <v>380</v>
      </c>
      <c r="N12" t="s">
        <v>10</v>
      </c>
      <c r="O12">
        <v>120</v>
      </c>
      <c r="P12" t="s">
        <v>11</v>
      </c>
      <c r="Q12">
        <v>380</v>
      </c>
      <c r="R12" t="s">
        <v>10</v>
      </c>
      <c r="S12">
        <v>460</v>
      </c>
      <c r="T12">
        <v>9</v>
      </c>
    </row>
    <row r="13" spans="1:20" x14ac:dyDescent="0.25">
      <c r="A13" s="16" t="s">
        <v>32</v>
      </c>
      <c r="B13">
        <v>381</v>
      </c>
      <c r="C13" t="s">
        <v>10</v>
      </c>
      <c r="D13">
        <v>680</v>
      </c>
      <c r="E13" t="s">
        <v>11</v>
      </c>
      <c r="F13">
        <v>382</v>
      </c>
      <c r="G13" t="s">
        <v>10</v>
      </c>
      <c r="H13">
        <v>400</v>
      </c>
      <c r="L13" s="17" t="s">
        <v>31</v>
      </c>
      <c r="M13">
        <v>380</v>
      </c>
      <c r="N13" t="s">
        <v>10</v>
      </c>
      <c r="O13">
        <v>980</v>
      </c>
      <c r="P13" t="s">
        <v>11</v>
      </c>
      <c r="Q13">
        <v>381</v>
      </c>
      <c r="R13" t="s">
        <v>10</v>
      </c>
      <c r="S13">
        <v>700</v>
      </c>
      <c r="T13">
        <v>10</v>
      </c>
    </row>
    <row r="14" spans="1:20" x14ac:dyDescent="0.25">
      <c r="A14" s="16" t="s">
        <v>34</v>
      </c>
      <c r="C14" t="s">
        <v>10</v>
      </c>
      <c r="E14" t="s">
        <v>11</v>
      </c>
      <c r="G14" t="s">
        <v>10</v>
      </c>
      <c r="L14" s="17" t="s">
        <v>33</v>
      </c>
      <c r="M14">
        <v>382</v>
      </c>
      <c r="N14" t="s">
        <v>10</v>
      </c>
      <c r="O14">
        <v>380</v>
      </c>
      <c r="P14" t="s">
        <v>11</v>
      </c>
      <c r="Q14">
        <v>382</v>
      </c>
      <c r="R14" t="s">
        <v>10</v>
      </c>
      <c r="S14">
        <v>502</v>
      </c>
      <c r="T14">
        <v>11</v>
      </c>
    </row>
    <row r="15" spans="1:20" x14ac:dyDescent="0.25">
      <c r="A15" s="16" t="s">
        <v>36</v>
      </c>
      <c r="L15" s="17" t="s">
        <v>35</v>
      </c>
      <c r="N15" t="s">
        <v>10</v>
      </c>
      <c r="P15" t="s">
        <v>11</v>
      </c>
      <c r="R15" t="s">
        <v>10</v>
      </c>
      <c r="T15">
        <v>12</v>
      </c>
    </row>
    <row r="16" spans="1:20" x14ac:dyDescent="0.25">
      <c r="A16" s="16" t="s">
        <v>37</v>
      </c>
      <c r="L16" s="17" t="s">
        <v>38</v>
      </c>
    </row>
    <row r="17" spans="1:12" x14ac:dyDescent="0.25">
      <c r="A17" s="16" t="s">
        <v>41</v>
      </c>
      <c r="L17" s="17" t="s">
        <v>40</v>
      </c>
    </row>
    <row r="18" spans="1:12" x14ac:dyDescent="0.25">
      <c r="A18" s="16" t="s">
        <v>42</v>
      </c>
      <c r="L18" s="17" t="s">
        <v>39</v>
      </c>
    </row>
    <row r="19" spans="1:12" x14ac:dyDescent="0.25">
      <c r="A19" s="16" t="s">
        <v>46</v>
      </c>
      <c r="L19" s="17" t="s">
        <v>45</v>
      </c>
    </row>
    <row r="20" spans="1:12" x14ac:dyDescent="0.25">
      <c r="A20" s="16" t="s">
        <v>47</v>
      </c>
      <c r="L20" s="17" t="s">
        <v>48</v>
      </c>
    </row>
    <row r="21" spans="1:12" x14ac:dyDescent="0.25">
      <c r="A21" s="16" t="s">
        <v>50</v>
      </c>
      <c r="L21" s="17" t="s">
        <v>49</v>
      </c>
    </row>
    <row r="22" spans="1:12" x14ac:dyDescent="0.25">
      <c r="A22" s="16" t="s">
        <v>51</v>
      </c>
      <c r="L22" s="17" t="s">
        <v>43</v>
      </c>
    </row>
    <row r="23" spans="1:12" x14ac:dyDescent="0.25">
      <c r="A23" s="16" t="s">
        <v>52</v>
      </c>
      <c r="L23" s="17" t="s">
        <v>44</v>
      </c>
    </row>
    <row r="24" spans="1:12" x14ac:dyDescent="0.25">
      <c r="A24" s="16" t="s">
        <v>54</v>
      </c>
      <c r="L24" s="17" t="s">
        <v>53</v>
      </c>
    </row>
    <row r="25" spans="1:12" x14ac:dyDescent="0.25">
      <c r="A25" s="16" t="s">
        <v>57</v>
      </c>
      <c r="L25" s="17" t="s">
        <v>56</v>
      </c>
    </row>
    <row r="26" spans="1:12" x14ac:dyDescent="0.25">
      <c r="A26" s="16" t="s">
        <v>58</v>
      </c>
      <c r="L26" s="17" t="s">
        <v>55</v>
      </c>
    </row>
    <row r="27" spans="1:12" x14ac:dyDescent="0.25">
      <c r="A27" s="16" t="s">
        <v>59</v>
      </c>
      <c r="L27" s="17" t="s">
        <v>60</v>
      </c>
    </row>
    <row r="28" spans="1:12" x14ac:dyDescent="0.25">
      <c r="A28" s="16" t="s">
        <v>63</v>
      </c>
      <c r="L28" s="17" t="s">
        <v>62</v>
      </c>
    </row>
    <row r="29" spans="1:12" x14ac:dyDescent="0.25">
      <c r="A29" s="16"/>
      <c r="L29" s="17" t="s">
        <v>64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Raphael Maia Soares</cp:lastModifiedBy>
  <cp:lastPrinted>2015-12-01T13:54:18Z</cp:lastPrinted>
  <dcterms:created xsi:type="dcterms:W3CDTF">2015-11-30T21:44:18Z</dcterms:created>
  <dcterms:modified xsi:type="dcterms:W3CDTF">2017-03-15T20:30:29Z</dcterms:modified>
</cp:coreProperties>
</file>